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ПР 2020. 5 класс (по программе" sheetId="1" r:id="rId4"/>
  </sheets>
  <definedNames/>
  <calcPr/>
</workbook>
</file>

<file path=xl/sharedStrings.xml><?xml version="1.0" encoding="utf-8"?>
<sst xmlns="http://schemas.openxmlformats.org/spreadsheetml/2006/main" count="48" uniqueCount="48">
  <si>
    <t>Статистика по отметкам</t>
  </si>
  <si>
    <t>ВПР 2020. 5 класс (по программе 4 класса)</t>
  </si>
  <si>
    <t>Предмет:</t>
  </si>
  <si>
    <t>Математика</t>
  </si>
  <si>
    <t>Максимальный первичный балл:</t>
  </si>
  <si>
    <t>Дата:</t>
  </si>
  <si>
    <t>14.09.2020</t>
  </si>
  <si>
    <t>Группы участников</t>
  </si>
  <si>
    <t>Кол-во ОО</t>
  </si>
  <si>
    <t>Кол-во участников</t>
  </si>
  <si>
    <t>2 (%)</t>
  </si>
  <si>
    <t>3 (%)</t>
  </si>
  <si>
    <t>4 (%)</t>
  </si>
  <si>
    <t>5 (%)</t>
  </si>
  <si>
    <t>"2"</t>
  </si>
  <si>
    <t>"3"</t>
  </si>
  <si>
    <t>"4"</t>
  </si>
  <si>
    <t>"5"</t>
  </si>
  <si>
    <t>Всего</t>
  </si>
  <si>
    <t>Вся выборка</t>
  </si>
  <si>
    <t>успешность</t>
  </si>
  <si>
    <t>к.з</t>
  </si>
  <si>
    <t>сред.о.</t>
  </si>
  <si>
    <t>успеваемость</t>
  </si>
  <si>
    <t>Калининградская обл.</t>
  </si>
  <si>
    <t>ГО Калининград</t>
  </si>
  <si>
    <t>Балтийский ГО</t>
  </si>
  <si>
    <t>Светловский ГО</t>
  </si>
  <si>
    <t>Пионерский ГО</t>
  </si>
  <si>
    <t>Полесский ГО</t>
  </si>
  <si>
    <t>Гусевский ГО</t>
  </si>
  <si>
    <t>Славский ГО</t>
  </si>
  <si>
    <t>Правдинский ГО</t>
  </si>
  <si>
    <t>Гурьевский ГО</t>
  </si>
  <si>
    <t>Советский ГО</t>
  </si>
  <si>
    <t>Черняховский ГО</t>
  </si>
  <si>
    <t>Нестеровский ГО</t>
  </si>
  <si>
    <t>Гвардейский ГО</t>
  </si>
  <si>
    <t>Зеленоградский ГО</t>
  </si>
  <si>
    <t>Светлогорский ГО</t>
  </si>
  <si>
    <t>Багратионовский ГО</t>
  </si>
  <si>
    <t>Краснознаменский ГО</t>
  </si>
  <si>
    <t>Озерский ГО</t>
  </si>
  <si>
    <t>Неманский ГО</t>
  </si>
  <si>
    <t>Государственные и негосударственные ОО</t>
  </si>
  <si>
    <t>Янтарный ГО</t>
  </si>
  <si>
    <t>Ладушкинский ГО</t>
  </si>
  <si>
    <t>Мамоновский ГО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</si>
</sst>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4.0"/>
      <color rgb="FF000000"/>
      <name val="Georgia"/>
    </font>
    <font>
      <b/>
      <sz val="11.0"/>
      <color rgb="FF000000"/>
      <name val="Calibri"/>
    </font>
    <font>
      <sz val="11.0"/>
      <color theme="1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ABF8F"/>
        <bgColor rgb="FFFABF8F"/>
      </patternFill>
    </fill>
    <fill>
      <patternFill patternType="solid">
        <fgColor rgb="FFDBE5F1"/>
        <bgColor rgb="FFDBE5F1"/>
      </patternFill>
    </fill>
    <fill>
      <patternFill patternType="solid">
        <fgColor rgb="FFC6D9F0"/>
        <bgColor rgb="FFC6D9F0"/>
      </patternFill>
    </fill>
  </fills>
  <borders count="13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</border>
    <border>
      <right style="thin">
        <color theme="1"/>
      </right>
      <top style="thin">
        <color theme="1"/>
      </top>
      <bottom style="thin">
        <color theme="1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0" numFmtId="0" xfId="0" applyBorder="1" applyFont="1"/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4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8" fillId="0" fontId="2" numFmtId="0" xfId="0" applyAlignment="1" applyBorder="1" applyFont="1">
      <alignment horizontal="center"/>
    </xf>
    <xf borderId="9" fillId="0" fontId="2" numFmtId="0" xfId="0" applyAlignment="1" applyBorder="1" applyFont="1">
      <alignment horizontal="center"/>
    </xf>
    <xf borderId="10" fillId="0" fontId="3" numFmtId="0" xfId="0" applyBorder="1" applyFont="1"/>
    <xf borderId="11" fillId="0" fontId="3" numFmtId="0" xfId="0" applyBorder="1" applyFont="1"/>
    <xf borderId="0" fillId="0" fontId="0" numFmtId="0" xfId="0" applyFont="1"/>
    <xf borderId="0" fillId="0" fontId="4" numFmtId="0" xfId="0" applyAlignment="1" applyFont="1">
      <alignment readingOrder="0"/>
    </xf>
    <xf borderId="5" fillId="2" fontId="0" numFmtId="0" xfId="0" applyBorder="1" applyFill="1" applyFont="1"/>
    <xf borderId="12" fillId="2" fontId="0" numFmtId="1" xfId="0" applyBorder="1" applyFont="1" applyNumberFormat="1"/>
    <xf borderId="0" fillId="0" fontId="0" numFmtId="2" xfId="0" applyFont="1" applyNumberFormat="1"/>
    <xf borderId="12" fillId="2" fontId="0" numFmtId="2" xfId="0" applyBorder="1" applyFont="1" applyNumberFormat="1"/>
    <xf borderId="12" fillId="2" fontId="0" numFmtId="0" xfId="0" applyBorder="1" applyFont="1"/>
    <xf borderId="0" fillId="0" fontId="0" numFmtId="1" xfId="0" applyFont="1" applyNumberFormat="1"/>
    <xf borderId="0" fillId="0" fontId="4" numFmtId="1" xfId="0" applyFont="1" applyNumberFormat="1"/>
    <xf borderId="5" fillId="3" fontId="0" numFmtId="0" xfId="0" applyBorder="1" applyFill="1" applyFont="1"/>
    <xf borderId="12" fillId="3" fontId="0" numFmtId="1" xfId="0" applyBorder="1" applyFont="1" applyNumberFormat="1"/>
    <xf borderId="12" fillId="3" fontId="0" numFmtId="2" xfId="0" applyBorder="1" applyFont="1" applyNumberFormat="1"/>
    <xf borderId="12" fillId="3" fontId="0" numFmtId="0" xfId="0" applyBorder="1" applyFont="1"/>
    <xf borderId="5" fillId="4" fontId="0" numFmtId="0" xfId="0" applyBorder="1" applyFill="1" applyFont="1"/>
    <xf borderId="12" fillId="4" fontId="0" numFmtId="1" xfId="0" applyBorder="1" applyFont="1" applyNumberFormat="1"/>
    <xf borderId="12" fillId="4" fontId="0" numFmtId="2" xfId="0" applyBorder="1" applyFont="1" applyNumberFormat="1"/>
    <xf borderId="12" fillId="4" fontId="0" numFmtId="0" xfId="0" applyBorder="1" applyFont="1"/>
    <xf borderId="5" fillId="4" fontId="3" numFmtId="0" xfId="0" applyBorder="1" applyFont="1"/>
    <xf borderId="12" fillId="4" fontId="3" numFmtId="1" xfId="0" applyBorder="1" applyFont="1" applyNumberFormat="1"/>
    <xf borderId="12" fillId="4" fontId="3" numFmtId="2" xfId="0" applyBorder="1" applyFont="1" applyNumberFormat="1"/>
    <xf borderId="12" fillId="4" fontId="3" numFmtId="0" xfId="0" applyBorder="1" applyFont="1"/>
    <xf borderId="5" fillId="4" fontId="0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32.0"/>
    <col customWidth="1" min="4" max="7" width="8.71"/>
    <col customWidth="1" min="8" max="11" width="11.86"/>
    <col customWidth="1" hidden="1" min="12" max="12" width="11.86"/>
    <col customWidth="1" min="13" max="15" width="11.86"/>
    <col customWidth="1" min="16" max="26" width="8.71"/>
  </cols>
  <sheetData>
    <row r="1">
      <c r="A1" s="1" t="s">
        <v>0</v>
      </c>
      <c r="B1" s="2"/>
      <c r="C1" s="2"/>
      <c r="D1" s="2"/>
      <c r="E1" s="2"/>
      <c r="F1" s="2"/>
      <c r="G1" s="3"/>
    </row>
    <row r="2">
      <c r="A2" s="4"/>
      <c r="B2" s="5"/>
      <c r="C2" s="5"/>
      <c r="D2" s="5"/>
      <c r="E2" s="5"/>
      <c r="F2" s="5"/>
      <c r="G2" s="6"/>
    </row>
    <row r="3">
      <c r="A3" s="7" t="s">
        <v>1</v>
      </c>
      <c r="B3" s="5"/>
      <c r="C3" s="5"/>
      <c r="D3" s="5"/>
      <c r="E3" s="5"/>
      <c r="F3" s="5"/>
      <c r="G3" s="6"/>
    </row>
    <row r="4">
      <c r="A4" s="7" t="s">
        <v>2</v>
      </c>
      <c r="B4" s="5" t="s">
        <v>3</v>
      </c>
      <c r="C4" s="5"/>
      <c r="D4" s="5"/>
      <c r="E4" s="5"/>
      <c r="F4" s="5"/>
      <c r="G4" s="6"/>
    </row>
    <row r="5">
      <c r="A5" s="7" t="s">
        <v>4</v>
      </c>
      <c r="B5" s="5">
        <v>20.0</v>
      </c>
      <c r="C5" s="5"/>
      <c r="D5" s="5"/>
      <c r="E5" s="5"/>
      <c r="F5" s="5"/>
      <c r="G5" s="6"/>
    </row>
    <row r="6">
      <c r="A6" s="7" t="s">
        <v>5</v>
      </c>
      <c r="B6" s="5" t="s">
        <v>6</v>
      </c>
      <c r="C6" s="5"/>
      <c r="D6" s="5"/>
      <c r="E6" s="5"/>
      <c r="F6" s="5"/>
      <c r="G6" s="6"/>
    </row>
    <row r="7">
      <c r="A7" s="4"/>
      <c r="B7" s="5"/>
      <c r="C7" s="5"/>
      <c r="D7" s="5"/>
      <c r="E7" s="5"/>
      <c r="F7" s="5"/>
      <c r="G7" s="6"/>
    </row>
    <row r="8">
      <c r="A8" s="8" t="s">
        <v>7</v>
      </c>
      <c r="B8" s="9" t="s">
        <v>8</v>
      </c>
      <c r="C8" s="9" t="s">
        <v>9</v>
      </c>
      <c r="D8" s="10" t="s">
        <v>10</v>
      </c>
      <c r="E8" s="10" t="s">
        <v>11</v>
      </c>
      <c r="F8" s="10" t="s">
        <v>12</v>
      </c>
      <c r="G8" s="11" t="s">
        <v>13</v>
      </c>
      <c r="H8" s="12" t="s">
        <v>14</v>
      </c>
      <c r="I8" s="13" t="s">
        <v>15</v>
      </c>
      <c r="J8" s="13" t="s">
        <v>16</v>
      </c>
      <c r="K8" s="13" t="s">
        <v>17</v>
      </c>
      <c r="L8" s="13" t="s">
        <v>18</v>
      </c>
    </row>
    <row r="9">
      <c r="A9" s="5" t="s">
        <v>19</v>
      </c>
      <c r="B9" s="5">
        <v>35349.0</v>
      </c>
      <c r="C9" s="5">
        <v>1369699.0</v>
      </c>
      <c r="D9" s="5">
        <v>6.98</v>
      </c>
      <c r="E9" s="5">
        <v>27.09</v>
      </c>
      <c r="F9" s="5">
        <v>43.97</v>
      </c>
      <c r="G9" s="5">
        <v>21.96</v>
      </c>
      <c r="M9" s="14" t="s">
        <v>20</v>
      </c>
      <c r="N9" s="14" t="s">
        <v>21</v>
      </c>
      <c r="O9" s="15" t="s">
        <v>22</v>
      </c>
      <c r="P9" s="15" t="s">
        <v>23</v>
      </c>
    </row>
    <row r="10">
      <c r="A10" s="16" t="s">
        <v>24</v>
      </c>
      <c r="B10" s="16">
        <v>162.0</v>
      </c>
      <c r="C10" s="16">
        <v>10856.0</v>
      </c>
      <c r="D10" s="16">
        <v>5.35</v>
      </c>
      <c r="E10" s="16">
        <v>24.39</v>
      </c>
      <c r="F10" s="16">
        <v>45.3</v>
      </c>
      <c r="G10" s="16">
        <v>24.95</v>
      </c>
      <c r="H10" s="17">
        <f t="shared" ref="H10:H33" si="1">D10*C10/100</f>
        <v>580.796</v>
      </c>
      <c r="I10" s="17">
        <f t="shared" ref="I10:I33" si="2">E10*C10/100</f>
        <v>2647.7784</v>
      </c>
      <c r="J10" s="17">
        <v>4919.0</v>
      </c>
      <c r="K10" s="17">
        <f t="shared" ref="K10:K33" si="3">G10*C10/100</f>
        <v>2708.572</v>
      </c>
      <c r="L10" s="17">
        <f>K10+J10+I10+H10</f>
        <v>10856.1464</v>
      </c>
      <c r="M10" s="18">
        <f>('ВПР 2020. 5 класс (по программе'!$H10*0.16+'ВПР 2020. 5 класс (по программе'!$I10*0.36+'ВПР 2020. 5 класс (по программе'!$J10*0.64+'ВПР 2020. 5 класс (по программе'!$K10)/C10*100</f>
        <v>63.58566308</v>
      </c>
      <c r="N10" s="18">
        <f>('ВПР 2020. 5 класс (по программе'!$J10+'ВПР 2020. 5 класс (по программе'!$K10)/C10*100</f>
        <v>70.26134856</v>
      </c>
      <c r="O10" s="19">
        <f t="shared" ref="O10:O33" si="4">(H10*2+I10*3+J10*4+K10*5)/C10</f>
        <v>3.898653943</v>
      </c>
      <c r="P10" s="20">
        <f t="shared" ref="P10:P33" si="5">100-D10</f>
        <v>94.65</v>
      </c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>
      <c r="A11" s="5" t="s">
        <v>25</v>
      </c>
      <c r="B11" s="5">
        <v>44.0</v>
      </c>
      <c r="C11" s="5">
        <v>5631.0</v>
      </c>
      <c r="D11" s="5">
        <v>4.3</v>
      </c>
      <c r="E11" s="5">
        <v>21.49</v>
      </c>
      <c r="F11" s="5">
        <v>45.53</v>
      </c>
      <c r="G11" s="5">
        <v>28.68</v>
      </c>
      <c r="H11" s="21">
        <f t="shared" si="1"/>
        <v>242.133</v>
      </c>
      <c r="I11" s="21">
        <f t="shared" si="2"/>
        <v>1210.1019</v>
      </c>
      <c r="J11" s="21">
        <f t="shared" ref="J11:J33" si="6">F11*C11/100</f>
        <v>2563.7943</v>
      </c>
      <c r="K11" s="21">
        <f t="shared" si="3"/>
        <v>1614.9708</v>
      </c>
      <c r="L11" s="22">
        <f>'ВПР 2020. 5 класс (по программе'!$H11+'ВПР 2020. 5 класс (по программе'!$I11+'ВПР 2020. 5 класс (по программе'!$J11+'ВПР 2020. 5 класс (по программе'!$K11</f>
        <v>5631</v>
      </c>
      <c r="M11" s="18">
        <f>('ВПР 2020. 5 класс (по программе'!$H11*0.16+'ВПР 2020. 5 класс (по программе'!$I11*0.36+'ВПР 2020. 5 класс (по программе'!$J11*0.64+'ВПР 2020. 5 класс (по программе'!$K11)/C11*100</f>
        <v>66.2436</v>
      </c>
      <c r="N11" s="18">
        <f>('ВПР 2020. 5 класс (по программе'!$J11+'ВПР 2020. 5 класс (по программе'!$K11)/C11*100</f>
        <v>74.21</v>
      </c>
      <c r="O11" s="19">
        <f t="shared" si="4"/>
        <v>3.9859</v>
      </c>
      <c r="P11" s="20">
        <f t="shared" si="5"/>
        <v>95.7</v>
      </c>
    </row>
    <row r="12">
      <c r="A12" s="23" t="s">
        <v>26</v>
      </c>
      <c r="B12" s="23">
        <v>6.0</v>
      </c>
      <c r="C12" s="23">
        <v>295.0</v>
      </c>
      <c r="D12" s="23">
        <v>3.05</v>
      </c>
      <c r="E12" s="23">
        <v>23.73</v>
      </c>
      <c r="F12" s="23">
        <v>51.86</v>
      </c>
      <c r="G12" s="23">
        <v>21.36</v>
      </c>
      <c r="H12" s="24">
        <f t="shared" si="1"/>
        <v>8.9975</v>
      </c>
      <c r="I12" s="24">
        <f t="shared" si="2"/>
        <v>70.0035</v>
      </c>
      <c r="J12" s="24">
        <f t="shared" si="6"/>
        <v>152.987</v>
      </c>
      <c r="K12" s="24">
        <f t="shared" si="3"/>
        <v>63.012</v>
      </c>
      <c r="L12" s="24">
        <f>'ВПР 2020. 5 класс (по программе'!$H12+'ВПР 2020. 5 класс (по программе'!$I12+'ВПР 2020. 5 класс (по программе'!$J12+'ВПР 2020. 5 класс (по программе'!$K12</f>
        <v>295</v>
      </c>
      <c r="M12" s="25">
        <f>('ВПР 2020. 5 класс (по программе'!$H12*0.16+'ВПР 2020. 5 класс (по программе'!$I12*0.36+'ВПР 2020. 5 класс (по программе'!$J12*0.64+'ВПР 2020. 5 класс (по программе'!$K12)/C12*100</f>
        <v>63.5812</v>
      </c>
      <c r="N12" s="25">
        <f>('ВПР 2020. 5 класс (по программе'!$J12+'ВПР 2020. 5 класс (по программе'!$K12)/C12*100</f>
        <v>73.22</v>
      </c>
      <c r="O12" s="19">
        <f t="shared" si="4"/>
        <v>3.9153</v>
      </c>
      <c r="P12" s="20">
        <f t="shared" si="5"/>
        <v>96.95</v>
      </c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>
      <c r="A13" s="5" t="s">
        <v>27</v>
      </c>
      <c r="B13" s="5">
        <v>3.0</v>
      </c>
      <c r="C13" s="5">
        <v>251.0</v>
      </c>
      <c r="D13" s="5">
        <v>1.2</v>
      </c>
      <c r="E13" s="5">
        <v>26.69</v>
      </c>
      <c r="F13" s="5">
        <v>43.82</v>
      </c>
      <c r="G13" s="5">
        <v>28.29</v>
      </c>
      <c r="H13" s="21">
        <f t="shared" si="1"/>
        <v>3.012</v>
      </c>
      <c r="I13" s="21">
        <f t="shared" si="2"/>
        <v>66.9919</v>
      </c>
      <c r="J13" s="21">
        <f t="shared" si="6"/>
        <v>109.9882</v>
      </c>
      <c r="K13" s="21">
        <f t="shared" si="3"/>
        <v>71.0079</v>
      </c>
      <c r="L13" s="22">
        <f>'ВПР 2020. 5 класс (по программе'!$H13+'ВПР 2020. 5 класс (по программе'!$I13+'ВПР 2020. 5 класс (по программе'!$J13+'ВПР 2020. 5 класс (по программе'!$K13</f>
        <v>251</v>
      </c>
      <c r="M13" s="18">
        <f>('ВПР 2020. 5 класс (по программе'!$H13*0.16+'ВПР 2020. 5 класс (по программе'!$I13*0.36+'ВПР 2020. 5 класс (по программе'!$J13*0.64+'ВПР 2020. 5 класс (по программе'!$K13)/C13*100</f>
        <v>66.1352</v>
      </c>
      <c r="N13" s="18">
        <f>('ВПР 2020. 5 класс (по программе'!$J13+'ВПР 2020. 5 класс (по программе'!$K13)/C13*100</f>
        <v>72.11</v>
      </c>
      <c r="O13" s="19">
        <f t="shared" si="4"/>
        <v>3.992</v>
      </c>
      <c r="P13" s="20">
        <f t="shared" si="5"/>
        <v>98.8</v>
      </c>
    </row>
    <row r="14">
      <c r="A14" s="27" t="s">
        <v>28</v>
      </c>
      <c r="B14" s="27">
        <v>1.0</v>
      </c>
      <c r="C14" s="27">
        <v>162.0</v>
      </c>
      <c r="D14" s="27">
        <v>3.09</v>
      </c>
      <c r="E14" s="27">
        <v>25.93</v>
      </c>
      <c r="F14" s="27">
        <v>51.85</v>
      </c>
      <c r="G14" s="27">
        <v>19.14</v>
      </c>
      <c r="H14" s="28">
        <f t="shared" si="1"/>
        <v>5.0058</v>
      </c>
      <c r="I14" s="28">
        <f t="shared" si="2"/>
        <v>42.0066</v>
      </c>
      <c r="J14" s="28">
        <f t="shared" si="6"/>
        <v>83.997</v>
      </c>
      <c r="K14" s="28">
        <f t="shared" si="3"/>
        <v>31.0068</v>
      </c>
      <c r="L14" s="28">
        <f>'ВПР 2020. 5 класс (по программе'!$K14+'ВПР 2020. 5 класс (по программе'!$J14+'ВПР 2020. 5 класс (по программе'!$I14+'ВПР 2020. 5 класс (по программе'!$H14</f>
        <v>162.0162</v>
      </c>
      <c r="M14" s="29">
        <f>('ВПР 2020. 5 класс (по программе'!$H14*0.16+'ВПР 2020. 5 класс (по программе'!$I14*0.36+'ВПР 2020. 5 класс (по программе'!$J14*0.64+'ВПР 2020. 5 класс (по программе'!$K14)/C14*100</f>
        <v>62.1532</v>
      </c>
      <c r="N14" s="29">
        <f>('ВПР 2020. 5 класс (по программе'!$J14+'ВПР 2020. 5 класс (по программе'!$K14)/C14*100</f>
        <v>70.99</v>
      </c>
      <c r="O14" s="19">
        <f t="shared" si="4"/>
        <v>3.8707</v>
      </c>
      <c r="P14" s="20">
        <f t="shared" si="5"/>
        <v>96.91</v>
      </c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>
      <c r="A15" s="5" t="s">
        <v>29</v>
      </c>
      <c r="B15" s="5">
        <v>5.0</v>
      </c>
      <c r="C15" s="5">
        <v>187.0</v>
      </c>
      <c r="D15" s="5">
        <v>3.21</v>
      </c>
      <c r="E15" s="5">
        <v>42.78</v>
      </c>
      <c r="F15" s="5">
        <v>45.99</v>
      </c>
      <c r="G15" s="5">
        <v>8.02</v>
      </c>
      <c r="H15" s="21">
        <f t="shared" si="1"/>
        <v>6.0027</v>
      </c>
      <c r="I15" s="21">
        <f t="shared" si="2"/>
        <v>79.9986</v>
      </c>
      <c r="J15" s="21">
        <f t="shared" si="6"/>
        <v>86.0013</v>
      </c>
      <c r="K15" s="21">
        <f t="shared" si="3"/>
        <v>14.9974</v>
      </c>
      <c r="L15" s="22">
        <f>'ВПР 2020. 5 класс (по программе'!$K15+'ВПР 2020. 5 класс (по программе'!$J15+'ВПР 2020. 5 класс (по программе'!$I15+'ВПР 2020. 5 класс (по программе'!$H15</f>
        <v>187</v>
      </c>
      <c r="M15" s="18">
        <f>('ВПР 2020. 5 класс (по программе'!$H15*0.16+'ВПР 2020. 5 класс (по программе'!$I15*0.36+'ВПР 2020. 5 класс (по программе'!$J15*0.64+'ВПР 2020. 5 класс (по программе'!$K15)/C15*100</f>
        <v>53.368</v>
      </c>
      <c r="N15" s="18">
        <f>('ВПР 2020. 5 класс (по программе'!$K15+'ВПР 2020. 5 класс (по программе'!$J15)/C15*100</f>
        <v>54.01</v>
      </c>
      <c r="O15" s="19">
        <f t="shared" si="4"/>
        <v>3.5882</v>
      </c>
      <c r="P15" s="20">
        <f t="shared" si="5"/>
        <v>96.79</v>
      </c>
    </row>
    <row r="16">
      <c r="A16" s="27" t="s">
        <v>30</v>
      </c>
      <c r="B16" s="27">
        <v>6.0</v>
      </c>
      <c r="C16" s="27">
        <v>288.0</v>
      </c>
      <c r="D16" s="27">
        <v>12.5</v>
      </c>
      <c r="E16" s="27">
        <v>25.69</v>
      </c>
      <c r="F16" s="27">
        <v>48.96</v>
      </c>
      <c r="G16" s="27">
        <v>12.85</v>
      </c>
      <c r="H16" s="30">
        <f t="shared" si="1"/>
        <v>36</v>
      </c>
      <c r="I16" s="28">
        <f t="shared" si="2"/>
        <v>73.9872</v>
      </c>
      <c r="J16" s="28">
        <f t="shared" si="6"/>
        <v>141.0048</v>
      </c>
      <c r="K16" s="28">
        <f t="shared" si="3"/>
        <v>37.008</v>
      </c>
      <c r="L16" s="28">
        <f>'ВПР 2020. 5 класс (по программе'!$K16+'ВПР 2020. 5 класс (по программе'!$J16+'ВПР 2020. 5 класс (по программе'!$I16+'ВПР 2020. 5 класс (по программе'!$H16</f>
        <v>288</v>
      </c>
      <c r="M16" s="29">
        <f>('ВПР 2020. 5 класс (по программе'!$H16*0.16+'ВПР 2020. 5 класс (по программе'!$I16*0.36+'ВПР 2020. 5 класс (по программе'!$J16*0.64+'ВПР 2020. 5 класс (по программе'!$K16)/C16*100</f>
        <v>55.4328</v>
      </c>
      <c r="N16" s="29">
        <f>('ВПР 2020. 5 класс (по программе'!$J16+'ВПР 2020. 5 класс (по программе'!$K16)/C16*100</f>
        <v>61.81</v>
      </c>
      <c r="O16" s="19">
        <f t="shared" si="4"/>
        <v>3.6216</v>
      </c>
      <c r="P16" s="20">
        <f t="shared" si="5"/>
        <v>87.5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>
      <c r="A17" s="5" t="s">
        <v>31</v>
      </c>
      <c r="B17" s="5">
        <v>5.0</v>
      </c>
      <c r="C17" s="5">
        <v>146.0</v>
      </c>
      <c r="D17" s="5">
        <v>15.75</v>
      </c>
      <c r="E17" s="5">
        <v>34.93</v>
      </c>
      <c r="F17" s="5">
        <v>30.82</v>
      </c>
      <c r="G17" s="5">
        <v>18.49</v>
      </c>
      <c r="H17" s="21">
        <f t="shared" si="1"/>
        <v>22.995</v>
      </c>
      <c r="I17" s="21">
        <f t="shared" si="2"/>
        <v>50.9978</v>
      </c>
      <c r="J17" s="21">
        <f t="shared" si="6"/>
        <v>44.9972</v>
      </c>
      <c r="K17" s="21">
        <f t="shared" si="3"/>
        <v>26.9954</v>
      </c>
      <c r="L17" s="21">
        <f>'ВПР 2020. 5 класс (по программе'!$K17+'ВПР 2020. 5 класс (по программе'!$J17+'ВПР 2020. 5 класс (по программе'!$I17+'ВПР 2020. 5 класс (по программе'!$H17</f>
        <v>145.9854</v>
      </c>
      <c r="M17" s="18">
        <f>('ВПР 2020. 5 класс (по программе'!$H17*0.16+'ВПР 2020. 5 класс (по программе'!$I17*0.36+'ВПР 2020. 5 класс (по программе'!$J17*0.64+'ВПР 2020. 5 класс (по программе'!$K17)/C17*100</f>
        <v>53.3096</v>
      </c>
      <c r="N17" s="18">
        <v>49.31</v>
      </c>
      <c r="O17" s="19">
        <f t="shared" si="4"/>
        <v>3.5202</v>
      </c>
      <c r="P17" s="20">
        <f t="shared" si="5"/>
        <v>84.25</v>
      </c>
    </row>
    <row r="18">
      <c r="A18" s="27" t="s">
        <v>32</v>
      </c>
      <c r="B18" s="27">
        <v>5.0</v>
      </c>
      <c r="C18" s="27">
        <v>193.0</v>
      </c>
      <c r="D18" s="27">
        <v>12.44</v>
      </c>
      <c r="E18" s="27">
        <v>31.61</v>
      </c>
      <c r="F18" s="27">
        <v>39.38</v>
      </c>
      <c r="G18" s="27">
        <v>16.58</v>
      </c>
      <c r="H18" s="28">
        <f t="shared" si="1"/>
        <v>24.0092</v>
      </c>
      <c r="I18" s="28">
        <f t="shared" si="2"/>
        <v>61.0073</v>
      </c>
      <c r="J18" s="28">
        <f t="shared" si="6"/>
        <v>76.0034</v>
      </c>
      <c r="K18" s="28">
        <f t="shared" si="3"/>
        <v>31.9994</v>
      </c>
      <c r="L18" s="28">
        <f>'ВПР 2020. 5 класс (по программе'!$K18+'ВПР 2020. 5 класс (по программе'!$J18+'ВПР 2020. 5 класс (по программе'!$I18+'ВПР 2020. 5 класс (по программе'!$H18</f>
        <v>193.0193</v>
      </c>
      <c r="M18" s="29">
        <f>('ВПР 2020. 5 класс (по программе'!$H18*0.16+'ВПР 2020. 5 класс (по программе'!$I18*0.36+'ВПР 2020. 5 класс (по программе'!$J18*0.64+'ВПР 2020. 5 класс (по программе'!$K18)/C18*100</f>
        <v>55.1532</v>
      </c>
      <c r="N18" s="29">
        <f>('ВПР 2020. 5 класс (по программе'!$K18+'ВПР 2020. 5 класс (по программе'!$J18)/C18*100</f>
        <v>55.96</v>
      </c>
      <c r="O18" s="19">
        <f t="shared" si="4"/>
        <v>3.6013</v>
      </c>
      <c r="P18" s="20">
        <f t="shared" si="5"/>
        <v>87.56</v>
      </c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>
      <c r="A19" s="5" t="s">
        <v>33</v>
      </c>
      <c r="B19" s="5">
        <v>13.0</v>
      </c>
      <c r="C19" s="5">
        <v>912.0</v>
      </c>
      <c r="D19" s="5">
        <v>6.91</v>
      </c>
      <c r="E19" s="5">
        <v>26.21</v>
      </c>
      <c r="F19" s="5">
        <v>44.3</v>
      </c>
      <c r="G19" s="5">
        <v>22.59</v>
      </c>
      <c r="H19" s="21">
        <f t="shared" si="1"/>
        <v>63.0192</v>
      </c>
      <c r="I19" s="21">
        <f t="shared" si="2"/>
        <v>239.0352</v>
      </c>
      <c r="J19" s="21">
        <f t="shared" si="6"/>
        <v>404.016</v>
      </c>
      <c r="K19" s="21">
        <f t="shared" si="3"/>
        <v>206.0208</v>
      </c>
      <c r="L19" s="21">
        <f>'ВПР 2020. 5 класс (по программе'!$K19+'ВПР 2020. 5 класс (по программе'!$J19+'ВПР 2020. 5 класс (по программе'!$I19+'ВПР 2020. 5 класс (по программе'!$H19</f>
        <v>912.0912</v>
      </c>
      <c r="M19" s="18">
        <f>('ВПР 2020. 5 класс (по программе'!$H19*0.16+'ВПР 2020. 5 класс (по программе'!$I19*0.36+'ВПР 2020. 5 класс (по программе'!$J19*0.64+'ВПР 2020. 5 класс (по программе'!$K19)/C19*100</f>
        <v>61.4832</v>
      </c>
      <c r="N19" s="18">
        <f>('ВПР 2020. 5 класс (по программе'!$K19+'ВПР 2020. 5 класс (по программе'!$J19)/C19*100</f>
        <v>66.89</v>
      </c>
      <c r="O19" s="19">
        <f t="shared" si="4"/>
        <v>3.826</v>
      </c>
      <c r="P19" s="20">
        <f t="shared" si="5"/>
        <v>93.09</v>
      </c>
    </row>
    <row r="20">
      <c r="A20" s="27" t="s">
        <v>34</v>
      </c>
      <c r="B20" s="27">
        <v>6.0</v>
      </c>
      <c r="C20" s="27">
        <v>330.0</v>
      </c>
      <c r="D20" s="27">
        <v>4.85</v>
      </c>
      <c r="E20" s="27">
        <v>26.06</v>
      </c>
      <c r="F20" s="27">
        <v>46.67</v>
      </c>
      <c r="G20" s="27">
        <v>22.42</v>
      </c>
      <c r="H20" s="28">
        <f t="shared" si="1"/>
        <v>16.005</v>
      </c>
      <c r="I20" s="28">
        <f t="shared" si="2"/>
        <v>85.998</v>
      </c>
      <c r="J20" s="28">
        <f t="shared" si="6"/>
        <v>154.011</v>
      </c>
      <c r="K20" s="28">
        <f t="shared" si="3"/>
        <v>73.986</v>
      </c>
      <c r="L20" s="28">
        <f>'ВПР 2020. 5 класс (по программе'!$K20+'ВПР 2020. 5 класс (по программе'!$J20+'ВПР 2020. 5 класс (по программе'!$I20+'ВПР 2020. 5 класс (по программе'!$H20</f>
        <v>330</v>
      </c>
      <c r="M20" s="29">
        <f>('ВПР 2020. 5 класс (по программе'!$H20*0.16+'ВПР 2020. 5 класс (по программе'!$I20*0.36+'ВПР 2020. 5 класс (по программе'!$J20*0.64+'ВПР 2020. 5 класс (по программе'!$K20)/C20*100</f>
        <v>62.4464</v>
      </c>
      <c r="N20" s="29">
        <f>('ВПР 2020. 5 класс (по программе'!$K20+'ВПР 2020. 5 класс (по программе'!$J20)/C20*100</f>
        <v>69.09</v>
      </c>
      <c r="O20" s="19">
        <f t="shared" si="4"/>
        <v>3.8666</v>
      </c>
      <c r="P20" s="20">
        <f t="shared" si="5"/>
        <v>95.15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ht="15.75" customHeight="1">
      <c r="A21" s="5" t="s">
        <v>35</v>
      </c>
      <c r="B21" s="5">
        <v>12.0</v>
      </c>
      <c r="C21" s="5">
        <v>477.0</v>
      </c>
      <c r="D21" s="5">
        <v>4.61</v>
      </c>
      <c r="E21" s="5">
        <v>32.91</v>
      </c>
      <c r="F21" s="5">
        <v>44.23</v>
      </c>
      <c r="G21" s="5">
        <v>18.24</v>
      </c>
      <c r="H21" s="21">
        <f t="shared" si="1"/>
        <v>21.9897</v>
      </c>
      <c r="I21" s="21">
        <f t="shared" si="2"/>
        <v>156.9807</v>
      </c>
      <c r="J21" s="21">
        <f t="shared" si="6"/>
        <v>210.9771</v>
      </c>
      <c r="K21" s="21">
        <f t="shared" si="3"/>
        <v>87.0048</v>
      </c>
      <c r="L21" s="21">
        <f>'ВПР 2020. 5 класс (по программе'!$K21+'ВПР 2020. 5 класс (по программе'!$J21+'ВПР 2020. 5 класс (по программе'!$I21+'ВПР 2020. 5 класс (по программе'!$H21</f>
        <v>476.9523</v>
      </c>
      <c r="M21" s="18">
        <f>('ВПР 2020. 5 класс (по программе'!$H21*0.16+'ВПР 2020. 5 класс (по программе'!$I21*0.36+'ВПР 2020. 5 класс (по программе'!$J21*0.64+'ВПР 2020. 5 класс (по программе'!$K21)/C21*100</f>
        <v>59.1324</v>
      </c>
      <c r="N21" s="18">
        <f>('ВПР 2020. 5 класс (по программе'!$J21+'ВПР 2020. 5 класс (по программе'!$K21)/C21*100</f>
        <v>62.47</v>
      </c>
      <c r="O21" s="19">
        <f t="shared" si="4"/>
        <v>3.7607</v>
      </c>
      <c r="P21" s="20">
        <f t="shared" si="5"/>
        <v>95.39</v>
      </c>
    </row>
    <row r="22" ht="15.75" customHeight="1">
      <c r="A22" s="31" t="s">
        <v>36</v>
      </c>
      <c r="B22" s="31">
        <v>4.0</v>
      </c>
      <c r="C22" s="31">
        <v>124.0</v>
      </c>
      <c r="D22" s="31">
        <v>4.84</v>
      </c>
      <c r="E22" s="31">
        <v>25.81</v>
      </c>
      <c r="F22" s="31">
        <v>41.13</v>
      </c>
      <c r="G22" s="31">
        <v>28.23</v>
      </c>
      <c r="H22" s="32">
        <f t="shared" si="1"/>
        <v>6.0016</v>
      </c>
      <c r="I22" s="32">
        <f t="shared" si="2"/>
        <v>32.0044</v>
      </c>
      <c r="J22" s="32">
        <f t="shared" si="6"/>
        <v>51.0012</v>
      </c>
      <c r="K22" s="32">
        <f t="shared" si="3"/>
        <v>35.0052</v>
      </c>
      <c r="L22" s="32">
        <f>'ВПР 2020. 5 класс (по программе'!$K22+'ВПР 2020. 5 класс (по программе'!$J22+'ВПР 2020. 5 класс (по программе'!$I22+'ВПР 2020. 5 класс (по программе'!$H22</f>
        <v>124.0124</v>
      </c>
      <c r="M22" s="33">
        <f>('ВПР 2020. 5 класс (по программе'!$H22*0.16+'ВПР 2020. 5 класс (по программе'!$I22*0.36+'ВПР 2020. 5 класс (по программе'!$J22*0.64+'ВПР 2020. 5 класс (по программе'!$K22)/C22*100</f>
        <v>64.6192</v>
      </c>
      <c r="N22" s="33">
        <f>('ВПР 2020. 5 класс (по программе'!$K22+'ВПР 2020. 5 класс (по программе'!$J22)/C22*100</f>
        <v>69.36</v>
      </c>
      <c r="O22" s="19">
        <f t="shared" si="4"/>
        <v>3.9278</v>
      </c>
      <c r="P22" s="20">
        <f t="shared" si="5"/>
        <v>95.16</v>
      </c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15.75" customHeight="1">
      <c r="A23" s="5" t="s">
        <v>37</v>
      </c>
      <c r="B23" s="5">
        <v>9.0</v>
      </c>
      <c r="C23" s="5">
        <v>290.0</v>
      </c>
      <c r="D23" s="5">
        <v>12.07</v>
      </c>
      <c r="E23" s="5">
        <v>28.62</v>
      </c>
      <c r="F23" s="5">
        <v>45.52</v>
      </c>
      <c r="G23" s="5">
        <v>13.79</v>
      </c>
      <c r="H23" s="21">
        <f t="shared" si="1"/>
        <v>35.003</v>
      </c>
      <c r="I23" s="21">
        <f t="shared" si="2"/>
        <v>82.998</v>
      </c>
      <c r="J23" s="21">
        <f t="shared" si="6"/>
        <v>132.008</v>
      </c>
      <c r="K23" s="21">
        <f t="shared" si="3"/>
        <v>39.991</v>
      </c>
      <c r="L23" s="21">
        <f>'ВПР 2020. 5 класс (по программе'!$K23+'ВПР 2020. 5 класс (по программе'!$J23+'ВПР 2020. 5 класс (по программе'!$I23+'ВПР 2020. 5 класс (по программе'!$H23</f>
        <v>290</v>
      </c>
      <c r="M23" s="18">
        <f>('ВПР 2020. 5 класс (по программе'!$H23*0.16+'ВПР 2020. 5 класс (по программе'!$I23*0.36+'ВПР 2020. 5 класс (по программе'!$J23*0.64+'ВПР 2020. 5 класс (по программе'!$K23)/C23*100</f>
        <v>55.1572</v>
      </c>
      <c r="N23" s="18">
        <f>('ВПР 2020. 5 класс (по программе'!$K23+'ВПР 2020. 5 класс (по программе'!$J23)/C23*100</f>
        <v>59.31</v>
      </c>
      <c r="O23" s="19">
        <f t="shared" si="4"/>
        <v>3.6103</v>
      </c>
      <c r="P23" s="20">
        <f t="shared" si="5"/>
        <v>87.93</v>
      </c>
    </row>
    <row r="24" ht="15.75" customHeight="1">
      <c r="A24" s="27" t="s">
        <v>38</v>
      </c>
      <c r="B24" s="27">
        <v>7.0</v>
      </c>
      <c r="C24" s="27">
        <v>347.0</v>
      </c>
      <c r="D24" s="27">
        <v>2.59</v>
      </c>
      <c r="E24" s="27">
        <v>24.78</v>
      </c>
      <c r="F24" s="27">
        <v>44.96</v>
      </c>
      <c r="G24" s="27">
        <v>27.67</v>
      </c>
      <c r="H24" s="28">
        <f t="shared" si="1"/>
        <v>8.9873</v>
      </c>
      <c r="I24" s="28">
        <f t="shared" si="2"/>
        <v>85.9866</v>
      </c>
      <c r="J24" s="28">
        <f t="shared" si="6"/>
        <v>156.0112</v>
      </c>
      <c r="K24" s="28">
        <f t="shared" si="3"/>
        <v>96.0149</v>
      </c>
      <c r="L24" s="28">
        <f>'ВПР 2020. 5 класс (по программе'!$K24+'ВПР 2020. 5 класс (по программе'!$J24+'ВПР 2020. 5 класс (по программе'!$I24+'ВПР 2020. 5 класс (по программе'!$H24</f>
        <v>347</v>
      </c>
      <c r="M24" s="29">
        <f>('ВПР 2020. 5 класс (по программе'!$H24*0.16+'ВПР 2020. 5 класс (по программе'!$I24*0.36+'ВПР 2020. 5 класс (по программе'!$J24*0.64+'ВПР 2020. 5 класс (по программе'!$K24)/C24*100</f>
        <v>65.7796</v>
      </c>
      <c r="N24" s="29">
        <f>('ВПР 2020. 5 класс (по программе'!$K24+'ВПР 2020. 5 класс (по программе'!$J24)/C24*100</f>
        <v>72.63</v>
      </c>
      <c r="O24" s="19">
        <f t="shared" si="4"/>
        <v>3.9771</v>
      </c>
      <c r="P24" s="20">
        <f t="shared" si="5"/>
        <v>97.41</v>
      </c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ht="15.75" customHeight="1">
      <c r="A25" s="5" t="s">
        <v>39</v>
      </c>
      <c r="B25" s="5">
        <v>3.0</v>
      </c>
      <c r="C25" s="5">
        <v>156.0</v>
      </c>
      <c r="D25" s="5">
        <v>6.41</v>
      </c>
      <c r="E25" s="5">
        <v>22.44</v>
      </c>
      <c r="F25" s="5">
        <v>49.36</v>
      </c>
      <c r="G25" s="5">
        <v>21.79</v>
      </c>
      <c r="H25" s="21">
        <f t="shared" si="1"/>
        <v>9.9996</v>
      </c>
      <c r="I25" s="21">
        <f t="shared" si="2"/>
        <v>35.0064</v>
      </c>
      <c r="J25" s="21">
        <f t="shared" si="6"/>
        <v>77.0016</v>
      </c>
      <c r="K25" s="21">
        <f t="shared" si="3"/>
        <v>33.9924</v>
      </c>
      <c r="L25" s="21">
        <f>'ВПР 2020. 5 класс (по программе'!$I25+'ВПР 2020. 5 класс (по программе'!$H25+'ВПР 2020. 5 класс (по программе'!$J25+'ВПР 2020. 5 класс (по программе'!$K25</f>
        <v>156</v>
      </c>
      <c r="M25" s="18">
        <f>('ВПР 2020. 5 класс (по программе'!$H25*0.16+'ВПР 2020. 5 класс (по программе'!$I25*0.36+'ВПР 2020. 5 класс (по программе'!$J25*0.64+'ВПР 2020. 5 класс (по программе'!$K25)/C25*100</f>
        <v>62.4844</v>
      </c>
      <c r="N25" s="18">
        <f>('ВПР 2020. 5 класс (по программе'!$K25+'ВПР 2020. 5 класс (по программе'!$J25)/C25*100</f>
        <v>71.15</v>
      </c>
      <c r="O25" s="19">
        <f t="shared" si="4"/>
        <v>3.8653</v>
      </c>
      <c r="P25" s="20">
        <f t="shared" si="5"/>
        <v>93.59</v>
      </c>
    </row>
    <row r="26" ht="15.75" customHeight="1">
      <c r="A26" s="27" t="s">
        <v>40</v>
      </c>
      <c r="B26" s="27">
        <v>7.0</v>
      </c>
      <c r="C26" s="27">
        <v>292.0</v>
      </c>
      <c r="D26" s="27">
        <v>4.11</v>
      </c>
      <c r="E26" s="27">
        <v>31.16</v>
      </c>
      <c r="F26" s="27">
        <v>46.23</v>
      </c>
      <c r="G26" s="27">
        <v>18.49</v>
      </c>
      <c r="H26" s="28">
        <f t="shared" si="1"/>
        <v>12.0012</v>
      </c>
      <c r="I26" s="28">
        <f t="shared" si="2"/>
        <v>90.9872</v>
      </c>
      <c r="J26" s="28">
        <f t="shared" si="6"/>
        <v>134.9916</v>
      </c>
      <c r="K26" s="28">
        <f t="shared" si="3"/>
        <v>53.9908</v>
      </c>
      <c r="L26" s="28">
        <f>'ВПР 2020. 5 класс (по программе'!$K26+'ВПР 2020. 5 класс (по программе'!$J26+'ВПР 2020. 5 класс (по программе'!$I26+'ВПР 2020. 5 класс (по программе'!$H26</f>
        <v>291.9708</v>
      </c>
      <c r="M26" s="29">
        <f>('ВПР 2020. 5 класс (по программе'!$H26*0.16+'ВПР 2020. 5 класс (по программе'!$I26*0.36+'ВПР 2020. 5 класс (по программе'!$J26*0.64+'ВПР 2020. 5 класс (по программе'!$K26)/C26*100</f>
        <v>59.9524</v>
      </c>
      <c r="N26" s="29">
        <f>('ВПР 2020. 5 класс (по программе'!$K26+'ВПР 2020. 5 класс (по программе'!$J26)/C26*100</f>
        <v>64.72</v>
      </c>
      <c r="O26" s="19">
        <f t="shared" si="4"/>
        <v>3.7907</v>
      </c>
      <c r="P26" s="20">
        <f t="shared" si="5"/>
        <v>95.89</v>
      </c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ht="15.75" customHeight="1">
      <c r="A27" s="5" t="s">
        <v>41</v>
      </c>
      <c r="B27" s="5">
        <v>4.0</v>
      </c>
      <c r="C27" s="5">
        <v>91.0</v>
      </c>
      <c r="D27" s="5">
        <v>17.58</v>
      </c>
      <c r="E27" s="5">
        <v>24.18</v>
      </c>
      <c r="F27" s="5">
        <v>47.25</v>
      </c>
      <c r="G27" s="5">
        <v>10.99</v>
      </c>
      <c r="H27" s="21">
        <f t="shared" si="1"/>
        <v>15.9978</v>
      </c>
      <c r="I27" s="21">
        <f t="shared" si="2"/>
        <v>22.0038</v>
      </c>
      <c r="J27" s="21">
        <f t="shared" si="6"/>
        <v>42.9975</v>
      </c>
      <c r="K27" s="21">
        <f t="shared" si="3"/>
        <v>10.0009</v>
      </c>
      <c r="L27" s="21">
        <f>'ВПР 2020. 5 класс (по программе'!$H27+'ВПР 2020. 5 класс (по программе'!$I27+'ВПР 2020. 5 класс (по программе'!$J27+'ВПР 2020. 5 класс (по программе'!$K27</f>
        <v>91</v>
      </c>
      <c r="M27" s="18">
        <f>('ВПР 2020. 5 класс (по программе'!$H27*0.16+'ВПР 2020. 5 класс (по программе'!$I27*0.36+'ВПР 2020. 5 класс (по программе'!$J27*0.64+'ВПР 2020. 5 класс (по программе'!$K27)/C27*100</f>
        <v>52.7476</v>
      </c>
      <c r="N27" s="18">
        <f>('ВПР 2020. 5 класс (по программе'!$K27+'ВПР 2020. 5 класс (по программе'!$J27)/C27*100</f>
        <v>58.24</v>
      </c>
      <c r="O27" s="19">
        <f t="shared" si="4"/>
        <v>3.5165</v>
      </c>
      <c r="P27" s="20">
        <f t="shared" si="5"/>
        <v>82.42</v>
      </c>
    </row>
    <row r="28" ht="15.75" customHeight="1">
      <c r="A28" s="27" t="s">
        <v>42</v>
      </c>
      <c r="B28" s="27">
        <v>5.0</v>
      </c>
      <c r="C28" s="27">
        <v>129.0</v>
      </c>
      <c r="D28" s="27">
        <v>8.53</v>
      </c>
      <c r="E28" s="27">
        <v>28.68</v>
      </c>
      <c r="F28" s="27">
        <v>38.76</v>
      </c>
      <c r="G28" s="27">
        <v>24.03</v>
      </c>
      <c r="H28" s="28">
        <f t="shared" si="1"/>
        <v>11.0037</v>
      </c>
      <c r="I28" s="28">
        <f t="shared" si="2"/>
        <v>36.9972</v>
      </c>
      <c r="J28" s="28">
        <f t="shared" si="6"/>
        <v>50.0004</v>
      </c>
      <c r="K28" s="28">
        <f t="shared" si="3"/>
        <v>30.9987</v>
      </c>
      <c r="L28" s="28"/>
      <c r="M28" s="29">
        <f>('ВПР 2020. 5 класс (по программе'!$H28*0.16+'ВПР 2020. 5 класс (по программе'!$I28*0.36+'ВПР 2020. 5 класс (по программе'!$J28*0.64+'ВПР 2020. 5 класс (по программе'!$K28)/C28*100</f>
        <v>60.526</v>
      </c>
      <c r="N28" s="29">
        <f>('ВПР 2020. 5 класс (по программе'!$K28+'ВПР 2020. 5 класс (по программе'!$J28)/C28*100</f>
        <v>62.79</v>
      </c>
      <c r="O28" s="19">
        <f t="shared" si="4"/>
        <v>3.7829</v>
      </c>
      <c r="P28" s="20">
        <f t="shared" si="5"/>
        <v>91.47</v>
      </c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ht="15.75" customHeight="1">
      <c r="A29" s="5" t="s">
        <v>43</v>
      </c>
      <c r="B29" s="5">
        <v>6.0</v>
      </c>
      <c r="C29" s="5">
        <v>174.0</v>
      </c>
      <c r="D29" s="5">
        <v>5.75</v>
      </c>
      <c r="E29" s="5">
        <v>34.48</v>
      </c>
      <c r="F29" s="5">
        <v>45.4</v>
      </c>
      <c r="G29" s="5">
        <v>14.37</v>
      </c>
      <c r="H29" s="21">
        <f t="shared" si="1"/>
        <v>10.005</v>
      </c>
      <c r="I29" s="21">
        <f t="shared" si="2"/>
        <v>59.9952</v>
      </c>
      <c r="J29" s="21">
        <f t="shared" si="6"/>
        <v>78.996</v>
      </c>
      <c r="K29" s="21">
        <f t="shared" si="3"/>
        <v>25.0038</v>
      </c>
      <c r="L29" s="21"/>
      <c r="M29" s="18">
        <f>('ВПР 2020. 5 класс (по программе'!$H29*0.16+'ВПР 2020. 5 класс (по программе'!$I29*0.36+'ВПР 2020. 5 класс (по программе'!$J29*0.64+'ВПР 2020. 5 класс (по программе'!$K29)/C29*100</f>
        <v>56.7588</v>
      </c>
      <c r="N29" s="18">
        <f>('ВПР 2020. 5 класс (по программе'!$K29+'ВПР 2020. 5 класс (по программе'!$J29)/C29*100</f>
        <v>59.77</v>
      </c>
      <c r="O29" s="19">
        <f t="shared" si="4"/>
        <v>3.6839</v>
      </c>
      <c r="P29" s="20">
        <f t="shared" si="5"/>
        <v>94.25</v>
      </c>
    </row>
    <row r="30" ht="15.75" customHeight="1">
      <c r="A30" s="35" t="s">
        <v>44</v>
      </c>
      <c r="B30" s="27">
        <v>8.0</v>
      </c>
      <c r="C30" s="27">
        <v>214.0</v>
      </c>
      <c r="D30" s="27">
        <v>1.87</v>
      </c>
      <c r="E30" s="27">
        <v>8.41</v>
      </c>
      <c r="F30" s="27">
        <v>42.52</v>
      </c>
      <c r="G30" s="27">
        <v>47.2</v>
      </c>
      <c r="H30" s="28">
        <f t="shared" si="1"/>
        <v>4.0018</v>
      </c>
      <c r="I30" s="28">
        <f t="shared" si="2"/>
        <v>17.9974</v>
      </c>
      <c r="J30" s="28">
        <f t="shared" si="6"/>
        <v>90.9928</v>
      </c>
      <c r="K30" s="28">
        <f t="shared" si="3"/>
        <v>101.008</v>
      </c>
      <c r="L30" s="28"/>
      <c r="M30" s="29">
        <f>('ВПР 2020. 5 класс (по программе'!$H30*0.16+'ВПР 2020. 5 класс (по программе'!$I30*0.36+'ВПР 2020. 5 класс (по программе'!$J30*0.64+'ВПР 2020. 5 класс (по программе'!$K30)/C30*100</f>
        <v>77.7396</v>
      </c>
      <c r="N30" s="29">
        <f>('ВПР 2020. 5 класс (по программе'!$J30+'ВПР 2020. 5 класс (по программе'!$K30)/C30*100</f>
        <v>89.72</v>
      </c>
      <c r="O30" s="19">
        <f t="shared" si="4"/>
        <v>4.3505</v>
      </c>
      <c r="P30" s="20">
        <f t="shared" si="5"/>
        <v>98.13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ht="15.75" customHeight="1">
      <c r="A31" s="5" t="s">
        <v>45</v>
      </c>
      <c r="B31" s="5">
        <v>1.0</v>
      </c>
      <c r="C31" s="5">
        <v>59.0</v>
      </c>
      <c r="D31" s="5">
        <v>13.56</v>
      </c>
      <c r="E31" s="5">
        <v>25.42</v>
      </c>
      <c r="F31" s="5">
        <v>50.85</v>
      </c>
      <c r="G31" s="5">
        <v>10.17</v>
      </c>
      <c r="H31" s="21">
        <f t="shared" si="1"/>
        <v>8.0004</v>
      </c>
      <c r="I31" s="21">
        <f t="shared" si="2"/>
        <v>14.9978</v>
      </c>
      <c r="J31" s="21">
        <f t="shared" si="6"/>
        <v>30.0015</v>
      </c>
      <c r="K31" s="21">
        <f t="shared" si="3"/>
        <v>6.0003</v>
      </c>
      <c r="L31" s="21"/>
      <c r="M31" s="18">
        <f>('ВПР 2020. 5 класс (по программе'!$H31*0.16+'ВПР 2020. 5 класс (по программе'!$I31*0.36+'ВПР 2020. 5 класс (по программе'!$J31*0.64+'ВПР 2020. 5 класс (по программе'!$K31)/C31*100</f>
        <v>54.0348</v>
      </c>
      <c r="N31" s="18">
        <f>('ВПР 2020. 5 класс (по программе'!$K31+'ВПР 2020. 5 класс (по программе'!$J31)/C31*100</f>
        <v>61.02</v>
      </c>
      <c r="O31" s="19">
        <f t="shared" si="4"/>
        <v>3.5763</v>
      </c>
      <c r="P31" s="20">
        <f t="shared" si="5"/>
        <v>86.44</v>
      </c>
    </row>
    <row r="32" ht="15.75" customHeight="1">
      <c r="A32" s="27" t="s">
        <v>46</v>
      </c>
      <c r="B32" s="27">
        <v>1.0</v>
      </c>
      <c r="C32" s="27">
        <v>34.0</v>
      </c>
      <c r="D32" s="27">
        <v>11.76</v>
      </c>
      <c r="E32" s="27">
        <v>41.18</v>
      </c>
      <c r="F32" s="27">
        <v>32.35</v>
      </c>
      <c r="G32" s="27">
        <v>14.71</v>
      </c>
      <c r="H32" s="28">
        <f t="shared" si="1"/>
        <v>3.9984</v>
      </c>
      <c r="I32" s="28">
        <f t="shared" si="2"/>
        <v>14.0012</v>
      </c>
      <c r="J32" s="28">
        <f t="shared" si="6"/>
        <v>10.999</v>
      </c>
      <c r="K32" s="28">
        <f t="shared" si="3"/>
        <v>5.0014</v>
      </c>
      <c r="L32" s="28"/>
      <c r="M32" s="29">
        <f>('ВПР 2020. 5 класс (по программе'!$H32*0.16+'ВПР 2020. 5 класс (по программе'!$I32*0.36+'ВПР 2020. 5 класс (по программе'!$J32*0.64+'ВПР 2020. 5 класс (по программе'!$K32)/C32*100</f>
        <v>52.1204</v>
      </c>
      <c r="N32" s="29">
        <f>('ВПР 2020. 5 класс (по программе'!$K32+'ВПР 2020. 5 класс (по программе'!$J32)/C32*100</f>
        <v>47.06</v>
      </c>
      <c r="O32" s="19">
        <f t="shared" si="4"/>
        <v>3.5001</v>
      </c>
      <c r="P32" s="20">
        <f t="shared" si="5"/>
        <v>88.24</v>
      </c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ht="15.75" customHeight="1">
      <c r="A33" s="5" t="s">
        <v>47</v>
      </c>
      <c r="B33" s="5">
        <v>1.0</v>
      </c>
      <c r="C33" s="5">
        <v>74.0</v>
      </c>
      <c r="D33" s="5">
        <v>9.46</v>
      </c>
      <c r="E33" s="5">
        <v>24.32</v>
      </c>
      <c r="F33" s="5">
        <v>47.3</v>
      </c>
      <c r="G33" s="5">
        <v>18.92</v>
      </c>
      <c r="H33" s="21">
        <f t="shared" si="1"/>
        <v>7.0004</v>
      </c>
      <c r="I33" s="21">
        <f t="shared" si="2"/>
        <v>17.9968</v>
      </c>
      <c r="J33" s="21">
        <f t="shared" si="6"/>
        <v>35.002</v>
      </c>
      <c r="K33" s="21">
        <f t="shared" si="3"/>
        <v>14.0008</v>
      </c>
      <c r="L33" s="21"/>
      <c r="M33" s="18">
        <f>('ВПР 2020. 5 класс (по программе'!$H33*0.16+'ВПР 2020. 5 класс (по программе'!$I33*0.36+'ВПР 2020. 5 класс (по программе'!$J33*0.64+'ВПР 2020. 5 класс (по программе'!$K33)/C33*100</f>
        <v>59.4608</v>
      </c>
      <c r="N33" s="18">
        <f>('ВПР 2020. 5 класс (по программе'!$K33+'ВПР 2020. 5 класс (по программе'!$J33)/C33*100</f>
        <v>66.22</v>
      </c>
      <c r="O33" s="19">
        <f t="shared" si="4"/>
        <v>3.7568</v>
      </c>
      <c r="P33" s="20">
        <f t="shared" si="5"/>
        <v>90.54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